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6BBDEE29-945E-4157-B8C5-84821634087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6-ΘΛΟ Κ16 ΚΟΡΙΤΣΙΑ" sheetId="15" r:id="rId1"/>
    <sheet name="6-ΘΛΟ Κ16 ΑΓΟΡΙΑ" sheetId="14" r:id="rId2"/>
    <sheet name="ΒΑΘΜΟΛΟΓΙΑ ΣΩΜΑΤΕΙΩΝ" sheetId="2" r:id="rId3"/>
    <sheet name="Φύλλο3" sheetId="3" r:id="rId4"/>
  </sheets>
  <definedNames>
    <definedName name="_xlnm._FilterDatabase" localSheetId="1" hidden="1">'6-ΘΛΟ Κ16 ΑΓΟΡΙΑ'!$A$6:$S$15</definedName>
    <definedName name="_xlnm._FilterDatabase" localSheetId="0" hidden="1">'6-ΘΛΟ Κ16 ΚΟΡΙΤΣΙΑ'!$A$6:$S$7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9" i="15" l="1"/>
  <c r="R8" i="15"/>
  <c r="N11" i="15"/>
  <c r="L11" i="15"/>
  <c r="N10" i="15"/>
  <c r="L10" i="15"/>
  <c r="N9" i="15"/>
  <c r="L9" i="15"/>
  <c r="N8" i="15"/>
  <c r="L8" i="15"/>
  <c r="J11" i="15"/>
  <c r="H11" i="15"/>
  <c r="F11" i="15"/>
  <c r="J10" i="15"/>
  <c r="H10" i="15"/>
  <c r="F10" i="15"/>
  <c r="J9" i="15"/>
  <c r="H9" i="15"/>
  <c r="F9" i="15"/>
  <c r="J8" i="15"/>
  <c r="H8" i="15"/>
  <c r="F8" i="15"/>
  <c r="N9" i="14"/>
  <c r="L9" i="14"/>
  <c r="N12" i="14"/>
  <c r="L12" i="14"/>
  <c r="N8" i="14"/>
  <c r="L8" i="14"/>
  <c r="N13" i="14"/>
  <c r="L13" i="14"/>
  <c r="N14" i="14"/>
  <c r="L14" i="14"/>
  <c r="N10" i="14"/>
  <c r="L10" i="14"/>
  <c r="N15" i="14"/>
  <c r="L15" i="14"/>
  <c r="N11" i="14"/>
  <c r="L11" i="14"/>
  <c r="J9" i="14"/>
  <c r="H9" i="14"/>
  <c r="F9" i="14"/>
  <c r="J12" i="14"/>
  <c r="H12" i="14"/>
  <c r="F12" i="14"/>
  <c r="J8" i="14"/>
  <c r="H8" i="14"/>
  <c r="F8" i="14"/>
  <c r="J13" i="14"/>
  <c r="H13" i="14"/>
  <c r="F13" i="14"/>
  <c r="J14" i="14"/>
  <c r="H14" i="14"/>
  <c r="F14" i="14"/>
  <c r="J10" i="14"/>
  <c r="H10" i="14"/>
  <c r="F10" i="14"/>
  <c r="J15" i="14"/>
  <c r="H15" i="14"/>
  <c r="F15" i="14"/>
  <c r="J11" i="14"/>
  <c r="H11" i="14"/>
  <c r="F11" i="14"/>
</calcChain>
</file>

<file path=xl/sharedStrings.xml><?xml version="1.0" encoding="utf-8"?>
<sst xmlns="http://schemas.openxmlformats.org/spreadsheetml/2006/main" count="117" uniqueCount="66">
  <si>
    <t>ΕΠΩΝΥΜΟ &amp; ΟΝΟΜΑ</t>
  </si>
  <si>
    <t>Ε.Γ</t>
  </si>
  <si>
    <t>ΣΥΛΛΟΓΟΣ</t>
  </si>
  <si>
    <t>ΒΑΘ.</t>
  </si>
  <si>
    <t>ΣΥΝ</t>
  </si>
  <si>
    <t>ΒΑΘ</t>
  </si>
  <si>
    <t>ΚΑΤΑΤ.</t>
  </si>
  <si>
    <t>ΥΨΟΣ</t>
  </si>
  <si>
    <t>ΣΦΑΙΡΑ</t>
  </si>
  <si>
    <t>80Μ ΕΜΠ</t>
  </si>
  <si>
    <t>ΕΠΙΔ.</t>
  </si>
  <si>
    <t>ΜΗΚΟΣ</t>
  </si>
  <si>
    <t>ΑΚΟΝΤΙΟ</t>
  </si>
  <si>
    <t>600Μ</t>
  </si>
  <si>
    <t>100Μ ΕΜΠ</t>
  </si>
  <si>
    <t>1.000Μ</t>
  </si>
  <si>
    <t>EΠΙΔ.</t>
  </si>
  <si>
    <t>ΒΑΘΜΟΙ</t>
  </si>
  <si>
    <t>Α/Α</t>
  </si>
  <si>
    <t>ΣΩΜΑΤΕΙΟ</t>
  </si>
  <si>
    <t>ΕΑΣ ΣΕΓΑΣ ΧΙΟΥ-ΣΑΜΟΥ</t>
  </si>
  <si>
    <t>ΑΣ ΕΦΗΒΟΣ</t>
  </si>
  <si>
    <t>ΑΣ ΟΛΥΜΠΙΑΔΑ</t>
  </si>
  <si>
    <t>ΔΙΑΣΥΛΛΟΓΙΚΟ ΠΡΩΤΑΘΛΗΜΑ 6-ΘΛΟΥ Κ16 ΑΓΟΡΙΩΝ 18/05/2022 ΔΗΜΟΤΙΚΟ ΣΤΑΔΙΟ ΧΙΟΥ</t>
  </si>
  <si>
    <t>Α.Μ ΣΕΓΑΣ</t>
  </si>
  <si>
    <t>ΓΙΑΚΑΣ ΝΙΚΟΛΑΟΣ</t>
  </si>
  <si>
    <t>ΠΑΣ ΙΚΑΡΟΣ</t>
  </si>
  <si>
    <t>ΚΑΛΟΓΕΡΑΣ ΜΙΧΑΗΛ</t>
  </si>
  <si>
    <t>ΠΙΠΙΝΗΣ ΣΑΡΑΝΤΗΣ</t>
  </si>
  <si>
    <t>ΠΙΠΙΝΗΣ ΓΙΩΡΓΟΣ</t>
  </si>
  <si>
    <t>ΟΡΦΑΝΟΣ ΔΗΜΗΤΡΗΣ</t>
  </si>
  <si>
    <t>ΘΕΟΔΟΣΙΟΥ ΠΑΤΡΟΚΛΟΣ</t>
  </si>
  <si>
    <t>ΣΙΔΕΡΑΚΗΣ ΧΡΗΣΤΟΣ</t>
  </si>
  <si>
    <t>ΛΙΟΒΑΡΗΣ ΑΡΓΥΡΙΟΣ</t>
  </si>
  <si>
    <t>3,29,18</t>
  </si>
  <si>
    <t>3,33,16</t>
  </si>
  <si>
    <t>3,02,39</t>
  </si>
  <si>
    <t>3,21,40</t>
  </si>
  <si>
    <t>3,06,04</t>
  </si>
  <si>
    <t>3,18,10</t>
  </si>
  <si>
    <t>3,18,85</t>
  </si>
  <si>
    <t>3,06,90</t>
  </si>
  <si>
    <t>ΒΑΘΜΟΙ ΑΞΙΟΛΟΓΗΣΗΣ</t>
  </si>
  <si>
    <t>3.023</t>
  </si>
  <si>
    <t>2.926</t>
  </si>
  <si>
    <t>2.169</t>
  </si>
  <si>
    <t>2.123</t>
  </si>
  <si>
    <t>ΔΙΑΣΥΛΛΟΓΙΚΟ ΠΡΩΤΑΘΛΗΜΑ 6-ΘΛΟΥ Κ16 ΚΟΡΙΤΣΙΩΝ 18/05/2022 ΔΗΜΟΤΙΚΟ ΣΤΑΔΙΟ ΧΙΟΥ</t>
  </si>
  <si>
    <t>ΓΛΑΡΟΥ ΕΥΑΓΓΕΛΙΑ</t>
  </si>
  <si>
    <t>ΡΑΠΤΗ ΣΟΦΙΑ</t>
  </si>
  <si>
    <t>ΨΩΜΑ ΕΛΙΣΑΒΕΤ</t>
  </si>
  <si>
    <t>ΠΑΣΟΥΛΑ ΑΝΝΑ ΑΓΑΠΗ</t>
  </si>
  <si>
    <t>1,53,2</t>
  </si>
  <si>
    <t>2,10,87</t>
  </si>
  <si>
    <t>1,41,29</t>
  </si>
  <si>
    <t>2,05,71</t>
  </si>
  <si>
    <t>2.744</t>
  </si>
  <si>
    <t xml:space="preserve">Ο ΤΕΧΝΙΚΟΣ ΣΥΜΒΟΥΛΟΣ </t>
  </si>
  <si>
    <t>ΓΙΑΝΝΗΣ ΠΕΤΡΗΣ</t>
  </si>
  <si>
    <t>ΔΙΑΣΥΛΛΟΓΙΚΟ ΠΡΩΤΑΘΛΗΜΑ 6-ΘΛΩΝ Κ16 ΑΓΟΡΙΩΝ/ΚΟΡΙΤΣΙΩΝ 18/05/2022 ΔΗΜΟΤΙΚΟ ΣΤΑΔΙΟ ΧΙΟΥ</t>
  </si>
  <si>
    <t>ΕΦΗΒΟΣ ΧΙΟΥ</t>
  </si>
  <si>
    <t>ΟΛΥΜΠΙΑΔΑ ΧΙΟΥ</t>
  </si>
  <si>
    <t xml:space="preserve">ΠΑΣ ΙΚΑΡΟΣ </t>
  </si>
  <si>
    <t>ΒΑΘΜΟΛΟΓΙΑ ΣΩΜΑΤΕΙΩΝ - ΑΓΟΡΙΑ</t>
  </si>
  <si>
    <t>ΒΑΘΜΟΛΟΓΙΑ ΣΩΜΑΤΕΙΩΝ - ΚΟΡΙΤΣΙΑ</t>
  </si>
  <si>
    <t>ΠΙΝΑΚΑΣ ΒΑΘΜΟΛΟΓΙΑΣ ΑΓΩΝΙΣΜΑΤΩΝ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</si>
</sst>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1"/>
      <color indexed="8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0"/>
      <name val="Arial Greek"/>
      <charset val="161"/>
    </font>
    <font>
      <sz val="10"/>
      <color theme="1"/>
      <name val="Arial"/>
      <family val="2"/>
      <charset val="161"/>
    </font>
    <font>
      <sz val="11"/>
      <color indexed="8"/>
      <name val="Calibri"/>
      <family val="2"/>
      <charset val="161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0" fillId="0" borderId="1" xfId="0" applyBorder="1"/>
    <xf numFmtId="0" fontId="0" fillId="0" borderId="0" xfId="0" applyBorder="1" applyAlignment="1">
      <alignment horizontal="center"/>
    </xf>
    <xf numFmtId="0" fontId="3" fillId="0" borderId="0" xfId="0" applyFont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6" fillId="0" borderId="0" xfId="0" applyFont="1" applyAlignment="1"/>
    <xf numFmtId="0" fontId="6" fillId="0" borderId="0" xfId="0" applyFont="1" applyBorder="1" applyAlignment="1">
      <alignment horizontal="center"/>
    </xf>
    <xf numFmtId="0" fontId="3" fillId="0" borderId="0" xfId="0" applyFont="1" applyFill="1" applyBorder="1" applyProtection="1">
      <protection locked="0"/>
    </xf>
    <xf numFmtId="0" fontId="6" fillId="0" borderId="8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3" fillId="0" borderId="1" xfId="0" applyFont="1" applyBorder="1"/>
    <xf numFmtId="0" fontId="0" fillId="0" borderId="14" xfId="0" applyBorder="1"/>
    <xf numFmtId="0" fontId="2" fillId="3" borderId="1" xfId="0" applyNumberFormat="1" applyFont="1" applyFill="1" applyBorder="1" applyAlignment="1" applyProtection="1">
      <alignment horizontal="center"/>
      <protection locked="0"/>
    </xf>
    <xf numFmtId="49" fontId="2" fillId="3" borderId="1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0" fillId="2" borderId="1" xfId="0" applyFont="1" applyFill="1" applyBorder="1"/>
    <xf numFmtId="0" fontId="6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2" fontId="2" fillId="5" borderId="1" xfId="0" applyNumberFormat="1" applyFont="1" applyFill="1" applyBorder="1" applyAlignment="1" applyProtection="1">
      <alignment horizontal="center"/>
      <protection locked="0" hidden="1"/>
    </xf>
    <xf numFmtId="1" fontId="0" fillId="2" borderId="1" xfId="0" applyNumberFormat="1" applyFill="1" applyBorder="1" applyAlignment="1" applyProtection="1">
      <alignment horizontal="center"/>
      <protection hidden="1"/>
    </xf>
    <xf numFmtId="2" fontId="2" fillId="5" borderId="1" xfId="0" applyNumberFormat="1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49" fontId="3" fillId="0" borderId="1" xfId="0" applyNumberFormat="1" applyFont="1" applyBorder="1" applyAlignment="1">
      <alignment horizontal="center"/>
    </xf>
    <xf numFmtId="0" fontId="13" fillId="3" borderId="1" xfId="0" applyNumberFormat="1" applyFont="1" applyFill="1" applyBorder="1" applyAlignment="1" applyProtection="1">
      <alignment horizontal="center"/>
      <protection locked="0"/>
    </xf>
    <xf numFmtId="49" fontId="13" fillId="3" borderId="1" xfId="0" applyNumberFormat="1" applyFont="1" applyFill="1" applyBorder="1" applyAlignment="1" applyProtection="1">
      <alignment horizontal="center"/>
      <protection locked="0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2" fontId="13" fillId="4" borderId="1" xfId="0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Font="1" applyBorder="1" applyAlignment="1" applyProtection="1">
      <alignment horizontal="center" vertical="center"/>
      <protection hidden="1"/>
    </xf>
    <xf numFmtId="1" fontId="0" fillId="2" borderId="1" xfId="0" applyNumberFormat="1" applyFont="1" applyFill="1" applyBorder="1" applyAlignment="1" applyProtection="1">
      <alignment horizontal="center" vertical="center"/>
      <protection hidden="1"/>
    </xf>
    <xf numFmtId="3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textRotation="90"/>
    </xf>
    <xf numFmtId="0" fontId="7" fillId="0" borderId="13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2" fillId="3" borderId="0" xfId="0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2">
    <cellStyle name="Κανονικό" xfId="0" builtinId="0"/>
    <cellStyle name="Κανονικό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904875</xdr:colOff>
          <xdr:row>1</xdr:row>
          <xdr:rowOff>28575</xdr:rowOff>
        </xdr:from>
        <xdr:to>
          <xdr:col>0</xdr:col>
          <xdr:colOff>1628775</xdr:colOff>
          <xdr:row>4</xdr:row>
          <xdr:rowOff>0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0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904875</xdr:colOff>
          <xdr:row>1</xdr:row>
          <xdr:rowOff>28575</xdr:rowOff>
        </xdr:from>
        <xdr:to>
          <xdr:col>0</xdr:col>
          <xdr:colOff>1628775</xdr:colOff>
          <xdr:row>4</xdr:row>
          <xdr:rowOff>0</xdr:rowOff>
        </xdr:to>
        <xdr:sp macro="" textlink="">
          <xdr:nvSpPr>
            <xdr:cNvPr id="21505" name="Object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1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371475</xdr:colOff>
          <xdr:row>0</xdr:row>
          <xdr:rowOff>104775</xdr:rowOff>
        </xdr:from>
        <xdr:to>
          <xdr:col>1</xdr:col>
          <xdr:colOff>971550</xdr:colOff>
          <xdr:row>3</xdr:row>
          <xdr:rowOff>57150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2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ED7AF-1E83-4D08-A3E2-38F0BA909929}">
  <dimension ref="A1:S24"/>
  <sheetViews>
    <sheetView workbookViewId="0">
      <selection activeCell="K14" sqref="K14"/>
    </sheetView>
  </sheetViews>
  <sheetFormatPr defaultRowHeight="15" x14ac:dyDescent="0.25"/>
  <cols>
    <col min="1" max="1" width="24.85546875" customWidth="1"/>
    <col min="2" max="2" width="6.42578125" style="7" bestFit="1" customWidth="1"/>
    <col min="3" max="3" width="8.5703125" style="7" customWidth="1"/>
    <col min="4" max="4" width="15.28515625" bestFit="1" customWidth="1"/>
    <col min="5" max="5" width="5.42578125" customWidth="1"/>
    <col min="6" max="6" width="4.5703125" customWidth="1"/>
    <col min="7" max="7" width="5.42578125" customWidth="1"/>
    <col min="8" max="8" width="7.42578125" customWidth="1"/>
    <col min="9" max="9" width="5.5703125" bestFit="1" customWidth="1"/>
    <col min="10" max="10" width="4.42578125" customWidth="1"/>
    <col min="11" max="11" width="4.85546875" bestFit="1" customWidth="1"/>
    <col min="12" max="12" width="4.5703125" customWidth="1"/>
    <col min="13" max="13" width="5.5703125" bestFit="1" customWidth="1"/>
    <col min="14" max="14" width="6.140625" style="7" customWidth="1"/>
    <col min="15" max="15" width="7.140625" bestFit="1" customWidth="1"/>
    <col min="16" max="16" width="5.5703125" bestFit="1" customWidth="1"/>
    <col min="17" max="17" width="6.85546875" style="15" customWidth="1"/>
    <col min="18" max="18" width="4.140625" customWidth="1"/>
    <col min="19" max="19" width="13.42578125" customWidth="1"/>
  </cols>
  <sheetData>
    <row r="1" spans="1:19" ht="15.75" x14ac:dyDescent="0.25">
      <c r="A1" s="10"/>
      <c r="B1" s="29"/>
      <c r="C1" s="29"/>
      <c r="D1" s="4"/>
      <c r="E1" s="4"/>
      <c r="F1" s="4"/>
      <c r="G1" s="4"/>
      <c r="H1" s="4"/>
      <c r="I1" s="4"/>
      <c r="J1" s="4"/>
    </row>
    <row r="2" spans="1:19" ht="15.75" x14ac:dyDescent="0.25">
      <c r="A2" s="16"/>
      <c r="B2" s="66" t="s">
        <v>20</v>
      </c>
      <c r="C2" s="66"/>
      <c r="D2" s="66"/>
      <c r="E2" s="66"/>
      <c r="F2" s="66"/>
      <c r="G2" s="66"/>
      <c r="H2" s="66"/>
      <c r="I2" s="16"/>
      <c r="J2" s="16"/>
    </row>
    <row r="3" spans="1:19" ht="15.75" x14ac:dyDescent="0.25">
      <c r="A3" s="16"/>
      <c r="B3" s="66" t="s">
        <v>47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19" ht="15.75" x14ac:dyDescent="0.25">
      <c r="A4" s="67" t="s">
        <v>65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</row>
    <row r="5" spans="1:19" ht="4.5" customHeight="1" thickBot="1" x14ac:dyDescent="0.3">
      <c r="A5" s="2"/>
      <c r="B5" s="2"/>
      <c r="C5" s="2"/>
      <c r="D5" s="2"/>
      <c r="E5" s="2"/>
    </row>
    <row r="6" spans="1:19" ht="15.75" customHeight="1" thickBot="1" x14ac:dyDescent="0.3">
      <c r="A6" s="68" t="s">
        <v>0</v>
      </c>
      <c r="B6" s="68" t="s">
        <v>1</v>
      </c>
      <c r="C6" s="68" t="s">
        <v>24</v>
      </c>
      <c r="D6" s="68" t="s">
        <v>2</v>
      </c>
      <c r="E6" s="70" t="s">
        <v>9</v>
      </c>
      <c r="F6" s="70"/>
      <c r="G6" s="70" t="s">
        <v>11</v>
      </c>
      <c r="H6" s="70"/>
      <c r="I6" s="70" t="s">
        <v>8</v>
      </c>
      <c r="J6" s="70"/>
      <c r="K6" s="58" t="s">
        <v>7</v>
      </c>
      <c r="L6" s="59"/>
      <c r="M6" s="58" t="s">
        <v>12</v>
      </c>
      <c r="N6" s="59"/>
      <c r="O6" s="60" t="s">
        <v>13</v>
      </c>
      <c r="P6" s="59"/>
      <c r="Q6" s="17" t="s">
        <v>4</v>
      </c>
      <c r="R6" s="61" t="s">
        <v>6</v>
      </c>
      <c r="S6" s="63" t="s">
        <v>42</v>
      </c>
    </row>
    <row r="7" spans="1:19" x14ac:dyDescent="0.25">
      <c r="A7" s="69"/>
      <c r="B7" s="69"/>
      <c r="C7" s="69"/>
      <c r="D7" s="69"/>
      <c r="E7" s="8" t="s">
        <v>16</v>
      </c>
      <c r="F7" s="8" t="s">
        <v>3</v>
      </c>
      <c r="G7" s="8" t="s">
        <v>10</v>
      </c>
      <c r="H7" s="8" t="s">
        <v>5</v>
      </c>
      <c r="I7" s="9" t="s">
        <v>10</v>
      </c>
      <c r="J7" s="9" t="s">
        <v>3</v>
      </c>
      <c r="K7" s="9" t="s">
        <v>10</v>
      </c>
      <c r="L7" s="9" t="s">
        <v>3</v>
      </c>
      <c r="M7" s="9" t="s">
        <v>10</v>
      </c>
      <c r="N7" s="9" t="s">
        <v>5</v>
      </c>
      <c r="O7" s="9" t="s">
        <v>10</v>
      </c>
      <c r="P7" s="9" t="s">
        <v>5</v>
      </c>
      <c r="Q7" s="37" t="s">
        <v>5</v>
      </c>
      <c r="R7" s="62"/>
      <c r="S7" s="64"/>
    </row>
    <row r="8" spans="1:19" x14ac:dyDescent="0.25">
      <c r="A8" s="33" t="s">
        <v>48</v>
      </c>
      <c r="B8" s="34">
        <v>2007</v>
      </c>
      <c r="C8" s="34">
        <v>392236</v>
      </c>
      <c r="D8" s="35" t="s">
        <v>26</v>
      </c>
      <c r="E8" s="38">
        <v>16.8</v>
      </c>
      <c r="F8" s="39">
        <f t="shared" ref="F8:F11" si="0">IF(E8&gt;25,0,IF(E8=0,0,ROUND(9.34*(25-E8)^1.84,0)))</f>
        <v>449</v>
      </c>
      <c r="G8" s="40">
        <v>4.7</v>
      </c>
      <c r="H8" s="39">
        <f t="shared" ref="H8:H11" si="1">IF(G8&lt;1.5,0,ROUND(0.2042*(G8*100-150)^1.41,0))</f>
        <v>696</v>
      </c>
      <c r="I8" s="40">
        <v>7.19</v>
      </c>
      <c r="J8" s="39">
        <f t="shared" ref="J8:J11" si="2">IF(I8&lt;1.5,0,ROUND(68.5*(I8-1.5)^1.05,0))</f>
        <v>425</v>
      </c>
      <c r="K8" s="40">
        <v>1.39</v>
      </c>
      <c r="L8" s="41">
        <f t="shared" ref="L8:L11" si="3">IF(K8&lt;0.64,0,ROUND(1.401*(K8*100-64)^1.41,0))</f>
        <v>617</v>
      </c>
      <c r="M8" s="40">
        <v>21.73</v>
      </c>
      <c r="N8" s="39">
        <f t="shared" ref="N8:N11" si="4">IF(M8&lt;3,0,ROUND(20.76*(M8-3)^1.04,0))</f>
        <v>437</v>
      </c>
      <c r="O8" s="23" t="s">
        <v>52</v>
      </c>
      <c r="P8" s="24">
        <v>738</v>
      </c>
      <c r="Q8" s="14">
        <v>3362</v>
      </c>
      <c r="R8" s="42">
        <f>RANK(Q8,Q:Q,0)</f>
        <v>1</v>
      </c>
      <c r="S8" s="53">
        <v>2</v>
      </c>
    </row>
    <row r="9" spans="1:19" x14ac:dyDescent="0.25">
      <c r="A9" s="33" t="s">
        <v>49</v>
      </c>
      <c r="B9" s="34">
        <v>2007</v>
      </c>
      <c r="C9" s="34">
        <v>394442</v>
      </c>
      <c r="D9" s="35" t="s">
        <v>26</v>
      </c>
      <c r="E9" s="38">
        <v>16.739999999999998</v>
      </c>
      <c r="F9" s="39">
        <f t="shared" si="0"/>
        <v>455</v>
      </c>
      <c r="G9" s="40">
        <v>4.05</v>
      </c>
      <c r="H9" s="39">
        <f t="shared" si="1"/>
        <v>505</v>
      </c>
      <c r="I9" s="40">
        <v>9.4</v>
      </c>
      <c r="J9" s="39">
        <f t="shared" si="2"/>
        <v>600</v>
      </c>
      <c r="K9" s="40">
        <v>1.21</v>
      </c>
      <c r="L9" s="41">
        <f t="shared" si="3"/>
        <v>419</v>
      </c>
      <c r="M9" s="40">
        <v>16.72</v>
      </c>
      <c r="N9" s="39">
        <f t="shared" si="4"/>
        <v>316</v>
      </c>
      <c r="O9" s="21" t="s">
        <v>53</v>
      </c>
      <c r="P9" s="28">
        <v>482</v>
      </c>
      <c r="Q9" s="14">
        <v>2777</v>
      </c>
      <c r="R9" s="42">
        <f>RANK(Q9,Q:Q,0)</f>
        <v>2</v>
      </c>
      <c r="S9" s="22"/>
    </row>
    <row r="10" spans="1:19" ht="15.75" x14ac:dyDescent="0.25">
      <c r="A10" s="33" t="s">
        <v>50</v>
      </c>
      <c r="B10" s="34">
        <v>2008</v>
      </c>
      <c r="C10" s="34">
        <v>379296</v>
      </c>
      <c r="D10" s="35" t="s">
        <v>22</v>
      </c>
      <c r="E10" s="38">
        <v>16.97</v>
      </c>
      <c r="F10" s="39">
        <f t="shared" si="0"/>
        <v>432</v>
      </c>
      <c r="G10" s="40">
        <v>4.57</v>
      </c>
      <c r="H10" s="39">
        <f t="shared" si="1"/>
        <v>656</v>
      </c>
      <c r="I10" s="40">
        <v>5.53</v>
      </c>
      <c r="J10" s="39">
        <f t="shared" si="2"/>
        <v>296</v>
      </c>
      <c r="K10" s="40">
        <v>1.18</v>
      </c>
      <c r="L10" s="41">
        <f t="shared" si="3"/>
        <v>388</v>
      </c>
      <c r="M10" s="40">
        <v>4.55</v>
      </c>
      <c r="N10" s="39">
        <f t="shared" si="4"/>
        <v>33</v>
      </c>
      <c r="O10" s="23" t="s">
        <v>54</v>
      </c>
      <c r="P10" s="24">
        <v>939</v>
      </c>
      <c r="Q10" s="43" t="s">
        <v>56</v>
      </c>
      <c r="R10" s="42">
        <v>3</v>
      </c>
      <c r="S10" s="36"/>
    </row>
    <row r="11" spans="1:19" ht="15.75" x14ac:dyDescent="0.25">
      <c r="A11" s="33" t="s">
        <v>51</v>
      </c>
      <c r="B11" s="34">
        <v>2007</v>
      </c>
      <c r="C11" s="34">
        <v>376155</v>
      </c>
      <c r="D11" s="20" t="s">
        <v>21</v>
      </c>
      <c r="E11" s="38">
        <v>17.489999999999998</v>
      </c>
      <c r="F11" s="39">
        <f t="shared" si="0"/>
        <v>382</v>
      </c>
      <c r="G11" s="40">
        <v>4.1900000000000004</v>
      </c>
      <c r="H11" s="39">
        <f t="shared" si="1"/>
        <v>545</v>
      </c>
      <c r="I11" s="40">
        <v>6.62</v>
      </c>
      <c r="J11" s="39">
        <f t="shared" si="2"/>
        <v>381</v>
      </c>
      <c r="K11" s="40">
        <v>1.1499999999999999</v>
      </c>
      <c r="L11" s="41">
        <f t="shared" si="3"/>
        <v>358</v>
      </c>
      <c r="M11" s="40">
        <v>11.51</v>
      </c>
      <c r="N11" s="39">
        <f t="shared" si="4"/>
        <v>192</v>
      </c>
      <c r="O11" s="23" t="s">
        <v>55</v>
      </c>
      <c r="P11" s="24">
        <v>552</v>
      </c>
      <c r="Q11" s="14">
        <v>2410</v>
      </c>
      <c r="R11" s="42">
        <v>4</v>
      </c>
      <c r="S11" s="22"/>
    </row>
    <row r="12" spans="1:19" x14ac:dyDescent="0.25">
      <c r="A12" s="12"/>
      <c r="B12" s="15"/>
      <c r="C12" s="15"/>
      <c r="D12" s="3"/>
      <c r="E12" s="3"/>
      <c r="F12" s="3"/>
      <c r="G12" s="3"/>
      <c r="H12" s="3"/>
    </row>
    <row r="14" spans="1:19" x14ac:dyDescent="0.25">
      <c r="A14" s="65"/>
      <c r="B14" s="65"/>
      <c r="C14" s="15"/>
    </row>
    <row r="15" spans="1:19" x14ac:dyDescent="0.25">
      <c r="A15" s="3"/>
      <c r="P15" s="57" t="s">
        <v>57</v>
      </c>
      <c r="Q15" s="57"/>
      <c r="R15" s="57"/>
      <c r="S15" s="57"/>
    </row>
    <row r="17" spans="1:19" x14ac:dyDescent="0.25">
      <c r="B17" s="15"/>
      <c r="C17" s="15"/>
    </row>
    <row r="18" spans="1:19" x14ac:dyDescent="0.25">
      <c r="B18" s="15"/>
      <c r="C18" s="15"/>
      <c r="P18" s="57" t="s">
        <v>58</v>
      </c>
      <c r="Q18" s="57"/>
      <c r="R18" s="57"/>
      <c r="S18" s="57"/>
    </row>
    <row r="20" spans="1:19" x14ac:dyDescent="0.25">
      <c r="A20" s="3"/>
    </row>
    <row r="22" spans="1:19" x14ac:dyDescent="0.25">
      <c r="B22" s="15"/>
      <c r="C22" s="15"/>
    </row>
    <row r="23" spans="1:19" x14ac:dyDescent="0.25">
      <c r="B23" s="15"/>
      <c r="C23" s="15"/>
    </row>
    <row r="24" spans="1:19" x14ac:dyDescent="0.25">
      <c r="B24" s="15"/>
      <c r="C24" s="15"/>
    </row>
  </sheetData>
  <mergeCells count="18">
    <mergeCell ref="A14:B14"/>
    <mergeCell ref="B2:H2"/>
    <mergeCell ref="B3:S3"/>
    <mergeCell ref="A4:S4"/>
    <mergeCell ref="A6:A7"/>
    <mergeCell ref="B6:B7"/>
    <mergeCell ref="C6:C7"/>
    <mergeCell ref="D6:D7"/>
    <mergeCell ref="E6:F6"/>
    <mergeCell ref="G6:H6"/>
    <mergeCell ref="I6:J6"/>
    <mergeCell ref="P18:S18"/>
    <mergeCell ref="P15:S15"/>
    <mergeCell ref="K6:L6"/>
    <mergeCell ref="M6:N6"/>
    <mergeCell ref="O6:P6"/>
    <mergeCell ref="R6:R7"/>
    <mergeCell ref="S6:S7"/>
  </mergeCells>
  <dataValidations count="1">
    <dataValidation allowBlank="1" showInputMessage="1" showErrorMessage="1" errorTitle="Προσοχή θα χαθούν οι τύποι!!" error="Δεν επιτέπονται αλλάγες στα λευκά και πορτοκαλί κελιά!!" promptTitle="Προσοχή θα χαθούν οι τύποι!!" prompt="Δεν επιτέπονται αλλάγες στα λευκά και πορτοκαλί κελιά!!" sqref="R8:R11 N8:N11 F8:F11 L8:L11 J8:J11 H8:H11" xr:uid="{8C494B1E-6221-4152-8140-FE4E97358D73}"/>
  </dataValidations>
  <pageMargins left="0.7" right="0.7" top="0.75" bottom="0.75" header="0.3" footer="0.3"/>
  <pageSetup paperSize="9" orientation="landscape" verticalDpi="300" r:id="rId1"/>
  <drawing r:id="rId2"/>
  <legacyDrawing r:id="rId3"/>
  <oleObjects>
    <mc:AlternateContent xmlns:mc="http://schemas.openxmlformats.org/markup-compatibility/2006">
      <mc:Choice Requires="x14">
        <oleObject progId="MSPhotoEd.3" shapeId="25601" r:id="rId4">
          <objectPr defaultSize="0" autoPict="0" r:id="rId5">
            <anchor moveWithCells="1" sizeWithCells="1">
              <from>
                <xdr:col>0</xdr:col>
                <xdr:colOff>904875</xdr:colOff>
                <xdr:row>1</xdr:row>
                <xdr:rowOff>28575</xdr:rowOff>
              </from>
              <to>
                <xdr:col>0</xdr:col>
                <xdr:colOff>1628775</xdr:colOff>
                <xdr:row>4</xdr:row>
                <xdr:rowOff>0</xdr:rowOff>
              </to>
            </anchor>
          </objectPr>
        </oleObject>
      </mc:Choice>
      <mc:Fallback>
        <oleObject progId="MSPhotoEd.3" shapeId="2560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workbookViewId="0">
      <selection activeCell="D20" sqref="D20"/>
    </sheetView>
  </sheetViews>
  <sheetFormatPr defaultRowHeight="15" x14ac:dyDescent="0.25"/>
  <cols>
    <col min="1" max="1" width="24.85546875" customWidth="1"/>
    <col min="2" max="2" width="6.42578125" style="7" bestFit="1" customWidth="1"/>
    <col min="3" max="3" width="8.5703125" style="7" customWidth="1"/>
    <col min="4" max="4" width="17" customWidth="1"/>
    <col min="5" max="5" width="5.42578125" customWidth="1"/>
    <col min="6" max="6" width="4.5703125" customWidth="1"/>
    <col min="7" max="7" width="5.42578125" customWidth="1"/>
    <col min="8" max="8" width="7.42578125" customWidth="1"/>
    <col min="9" max="9" width="5.5703125" bestFit="1" customWidth="1"/>
    <col min="10" max="10" width="4.42578125" customWidth="1"/>
    <col min="11" max="11" width="4.85546875" bestFit="1" customWidth="1"/>
    <col min="12" max="12" width="4.5703125" customWidth="1"/>
    <col min="13" max="13" width="5.5703125" bestFit="1" customWidth="1"/>
    <col min="14" max="14" width="6.140625" style="7" customWidth="1"/>
    <col min="15" max="15" width="7.140625" bestFit="1" customWidth="1"/>
    <col min="16" max="16" width="5.5703125" bestFit="1" customWidth="1"/>
    <col min="17" max="17" width="6.85546875" style="15" customWidth="1"/>
    <col min="18" max="18" width="4.140625" customWidth="1"/>
    <col min="19" max="19" width="13.42578125" customWidth="1"/>
  </cols>
  <sheetData>
    <row r="1" spans="1:20" ht="15.75" x14ac:dyDescent="0.25">
      <c r="A1" s="10"/>
      <c r="B1" s="29"/>
      <c r="C1" s="29"/>
      <c r="D1" s="4"/>
      <c r="E1" s="4"/>
      <c r="F1" s="4"/>
      <c r="G1" s="4"/>
      <c r="H1" s="4"/>
      <c r="I1" s="4"/>
      <c r="J1" s="4"/>
    </row>
    <row r="2" spans="1:20" ht="15.75" x14ac:dyDescent="0.25">
      <c r="A2" s="11"/>
      <c r="B2" s="66" t="s">
        <v>20</v>
      </c>
      <c r="C2" s="66"/>
      <c r="D2" s="66"/>
      <c r="E2" s="66"/>
      <c r="F2" s="66"/>
      <c r="G2" s="66"/>
      <c r="H2" s="66"/>
      <c r="I2" s="11"/>
      <c r="J2" s="11"/>
    </row>
    <row r="3" spans="1:20" ht="15.75" x14ac:dyDescent="0.25">
      <c r="A3" s="5"/>
      <c r="B3" s="66" t="s">
        <v>23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20" ht="15.75" x14ac:dyDescent="0.25">
      <c r="A4" s="67" t="s">
        <v>65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</row>
    <row r="5" spans="1:20" ht="4.5" customHeight="1" thickBot="1" x14ac:dyDescent="0.3">
      <c r="A5" s="2"/>
      <c r="B5" s="2"/>
      <c r="C5" s="2"/>
      <c r="D5" s="2"/>
      <c r="E5" s="2"/>
    </row>
    <row r="6" spans="1:20" ht="15.75" customHeight="1" thickBot="1" x14ac:dyDescent="0.3">
      <c r="A6" s="68" t="s">
        <v>0</v>
      </c>
      <c r="B6" s="68" t="s">
        <v>1</v>
      </c>
      <c r="C6" s="68" t="s">
        <v>24</v>
      </c>
      <c r="D6" s="68" t="s">
        <v>2</v>
      </c>
      <c r="E6" s="70" t="s">
        <v>14</v>
      </c>
      <c r="F6" s="70"/>
      <c r="G6" s="70" t="s">
        <v>11</v>
      </c>
      <c r="H6" s="70"/>
      <c r="I6" s="70" t="s">
        <v>8</v>
      </c>
      <c r="J6" s="70"/>
      <c r="K6" s="58" t="s">
        <v>7</v>
      </c>
      <c r="L6" s="59"/>
      <c r="M6" s="58" t="s">
        <v>12</v>
      </c>
      <c r="N6" s="59"/>
      <c r="O6" s="60" t="s">
        <v>15</v>
      </c>
      <c r="P6" s="59"/>
      <c r="Q6" s="17" t="s">
        <v>4</v>
      </c>
      <c r="R6" s="61" t="s">
        <v>6</v>
      </c>
      <c r="S6" s="63" t="s">
        <v>42</v>
      </c>
    </row>
    <row r="7" spans="1:20" x14ac:dyDescent="0.25">
      <c r="A7" s="72"/>
      <c r="B7" s="72"/>
      <c r="C7" s="72"/>
      <c r="D7" s="72"/>
      <c r="E7" s="8" t="s">
        <v>16</v>
      </c>
      <c r="F7" s="8" t="s">
        <v>3</v>
      </c>
      <c r="G7" s="8" t="s">
        <v>10</v>
      </c>
      <c r="H7" s="8" t="s">
        <v>5</v>
      </c>
      <c r="I7" s="9" t="s">
        <v>10</v>
      </c>
      <c r="J7" s="9" t="s">
        <v>3</v>
      </c>
      <c r="K7" s="9" t="s">
        <v>10</v>
      </c>
      <c r="L7" s="9" t="s">
        <v>3</v>
      </c>
      <c r="M7" s="9" t="s">
        <v>10</v>
      </c>
      <c r="N7" s="9" t="s">
        <v>5</v>
      </c>
      <c r="O7" s="9" t="s">
        <v>10</v>
      </c>
      <c r="P7" s="9" t="s">
        <v>5</v>
      </c>
      <c r="Q7" s="37" t="s">
        <v>5</v>
      </c>
      <c r="R7" s="62"/>
      <c r="S7" s="64"/>
    </row>
    <row r="8" spans="1:20" x14ac:dyDescent="0.25">
      <c r="A8" s="25" t="s">
        <v>31</v>
      </c>
      <c r="B8" s="30">
        <v>2008</v>
      </c>
      <c r="C8" s="30">
        <v>394046</v>
      </c>
      <c r="D8" s="26" t="s">
        <v>21</v>
      </c>
      <c r="E8" s="48">
        <v>15.48</v>
      </c>
      <c r="F8" s="49">
        <f t="shared" ref="F8:F15" si="0">IF(E8&gt;27.6,0,IF(E8=0,0,ROUND(6.55*(27.6-E8)^1.92,0)))</f>
        <v>788</v>
      </c>
      <c r="G8" s="48">
        <v>5.32</v>
      </c>
      <c r="H8" s="50">
        <f t="shared" ref="H8:H15" si="1">IF(G8&lt;1.8,0,ROUND((0.162*(G8*100-180)^1.4),0))</f>
        <v>595</v>
      </c>
      <c r="I8" s="48">
        <v>10.24</v>
      </c>
      <c r="J8" s="50">
        <f t="shared" ref="J8:J15" si="2">IF(I8&lt;1.5,0,ROUND(53.58*(I8-1.5)^1.05,0))</f>
        <v>522</v>
      </c>
      <c r="K8" s="48">
        <v>1.63</v>
      </c>
      <c r="L8" s="50">
        <f t="shared" ref="L8:L15" si="3">IF(K8&lt;0.65,0,ROUND(1.553*(K8*100-65)^1.33,0))</f>
        <v>691</v>
      </c>
      <c r="M8" s="48">
        <v>30.36</v>
      </c>
      <c r="N8" s="50">
        <f t="shared" ref="N8:N15" si="4">IF(M8&lt;5,0,ROUND(15.72*(M8-5)^1.04,0))</f>
        <v>454</v>
      </c>
      <c r="O8" s="44" t="s">
        <v>39</v>
      </c>
      <c r="P8" s="45">
        <v>605</v>
      </c>
      <c r="Q8" s="51">
        <v>3655</v>
      </c>
      <c r="R8" s="46">
        <v>1</v>
      </c>
      <c r="S8" s="28">
        <v>13</v>
      </c>
    </row>
    <row r="9" spans="1:20" x14ac:dyDescent="0.25">
      <c r="A9" s="27" t="s">
        <v>33</v>
      </c>
      <c r="B9" s="31">
        <v>2008</v>
      </c>
      <c r="C9" s="31">
        <v>374457</v>
      </c>
      <c r="D9" s="26" t="s">
        <v>21</v>
      </c>
      <c r="E9" s="48">
        <v>17.809999999999999</v>
      </c>
      <c r="F9" s="49">
        <f t="shared" si="0"/>
        <v>523</v>
      </c>
      <c r="G9" s="48">
        <v>4.91</v>
      </c>
      <c r="H9" s="50">
        <f t="shared" si="1"/>
        <v>500</v>
      </c>
      <c r="I9" s="48">
        <v>9.49</v>
      </c>
      <c r="J9" s="50">
        <f t="shared" si="2"/>
        <v>475</v>
      </c>
      <c r="K9" s="48">
        <v>1.6</v>
      </c>
      <c r="L9" s="50">
        <f t="shared" si="3"/>
        <v>663</v>
      </c>
      <c r="M9" s="48">
        <v>37.31</v>
      </c>
      <c r="N9" s="50">
        <f t="shared" si="4"/>
        <v>584</v>
      </c>
      <c r="O9" s="47" t="s">
        <v>41</v>
      </c>
      <c r="P9" s="46">
        <v>712</v>
      </c>
      <c r="Q9" s="51">
        <v>3457</v>
      </c>
      <c r="R9" s="46">
        <v>2</v>
      </c>
      <c r="S9" s="28">
        <v>11</v>
      </c>
    </row>
    <row r="10" spans="1:20" x14ac:dyDescent="0.25">
      <c r="A10" s="25" t="s">
        <v>28</v>
      </c>
      <c r="B10" s="32">
        <v>2008</v>
      </c>
      <c r="C10" s="32">
        <v>367063</v>
      </c>
      <c r="D10" s="26" t="s">
        <v>22</v>
      </c>
      <c r="E10" s="48">
        <v>16.329999999999998</v>
      </c>
      <c r="F10" s="49">
        <f t="shared" si="0"/>
        <v>685</v>
      </c>
      <c r="G10" s="48">
        <v>4.97</v>
      </c>
      <c r="H10" s="50">
        <f t="shared" si="1"/>
        <v>514</v>
      </c>
      <c r="I10" s="48">
        <v>7.93</v>
      </c>
      <c r="J10" s="50">
        <f t="shared" si="2"/>
        <v>378</v>
      </c>
      <c r="K10" s="48">
        <v>1.33</v>
      </c>
      <c r="L10" s="50">
        <f t="shared" si="3"/>
        <v>425</v>
      </c>
      <c r="M10" s="48">
        <v>20.09</v>
      </c>
      <c r="N10" s="50">
        <f t="shared" si="4"/>
        <v>264</v>
      </c>
      <c r="O10" s="44" t="s">
        <v>36</v>
      </c>
      <c r="P10" s="45">
        <v>757</v>
      </c>
      <c r="Q10" s="52" t="s">
        <v>43</v>
      </c>
      <c r="R10" s="46">
        <v>3</v>
      </c>
      <c r="S10" s="28">
        <v>2</v>
      </c>
    </row>
    <row r="11" spans="1:20" x14ac:dyDescent="0.25">
      <c r="A11" s="25" t="s">
        <v>25</v>
      </c>
      <c r="B11" s="30">
        <v>2007</v>
      </c>
      <c r="C11" s="30">
        <v>378598</v>
      </c>
      <c r="D11" s="26" t="s">
        <v>26</v>
      </c>
      <c r="E11" s="48">
        <v>18.170000000000002</v>
      </c>
      <c r="F11" s="49">
        <f t="shared" si="0"/>
        <v>487</v>
      </c>
      <c r="G11" s="48">
        <v>5.0199999999999996</v>
      </c>
      <c r="H11" s="50">
        <f t="shared" si="1"/>
        <v>525</v>
      </c>
      <c r="I11" s="48">
        <v>10.41</v>
      </c>
      <c r="J11" s="50">
        <f t="shared" si="2"/>
        <v>533</v>
      </c>
      <c r="K11" s="48">
        <v>1.36</v>
      </c>
      <c r="L11" s="50">
        <f t="shared" si="3"/>
        <v>450</v>
      </c>
      <c r="M11" s="48">
        <v>28.83</v>
      </c>
      <c r="N11" s="50">
        <f t="shared" si="4"/>
        <v>425</v>
      </c>
      <c r="O11" s="44" t="s">
        <v>34</v>
      </c>
      <c r="P11" s="45">
        <v>506</v>
      </c>
      <c r="Q11" s="52" t="s">
        <v>44</v>
      </c>
      <c r="R11" s="46">
        <v>4</v>
      </c>
      <c r="S11" s="28">
        <v>1</v>
      </c>
    </row>
    <row r="12" spans="1:20" x14ac:dyDescent="0.25">
      <c r="A12" s="25" t="s">
        <v>32</v>
      </c>
      <c r="B12" s="32">
        <v>2008</v>
      </c>
      <c r="C12" s="32">
        <v>395654</v>
      </c>
      <c r="D12" s="26" t="s">
        <v>21</v>
      </c>
      <c r="E12" s="48">
        <v>20.3</v>
      </c>
      <c r="F12" s="49">
        <f t="shared" si="0"/>
        <v>298</v>
      </c>
      <c r="G12" s="48">
        <v>4.72</v>
      </c>
      <c r="H12" s="50">
        <f t="shared" si="1"/>
        <v>458</v>
      </c>
      <c r="I12" s="48">
        <v>9.5399999999999991</v>
      </c>
      <c r="J12" s="50">
        <f t="shared" si="2"/>
        <v>478</v>
      </c>
      <c r="K12" s="48">
        <v>1.51</v>
      </c>
      <c r="L12" s="50">
        <f t="shared" si="3"/>
        <v>581</v>
      </c>
      <c r="M12" s="48">
        <v>22.15</v>
      </c>
      <c r="N12" s="50">
        <f t="shared" si="4"/>
        <v>302</v>
      </c>
      <c r="O12" s="44" t="s">
        <v>40</v>
      </c>
      <c r="P12" s="45">
        <v>598</v>
      </c>
      <c r="Q12" s="51">
        <v>2715</v>
      </c>
      <c r="R12" s="46">
        <v>5</v>
      </c>
      <c r="S12" s="1"/>
    </row>
    <row r="13" spans="1:20" ht="15.75" x14ac:dyDescent="0.25">
      <c r="A13" s="25" t="s">
        <v>30</v>
      </c>
      <c r="B13" s="32">
        <v>2008</v>
      </c>
      <c r="C13" s="32">
        <v>379292</v>
      </c>
      <c r="D13" s="26" t="s">
        <v>22</v>
      </c>
      <c r="E13" s="48">
        <v>19.71</v>
      </c>
      <c r="F13" s="49">
        <f t="shared" si="0"/>
        <v>346</v>
      </c>
      <c r="G13" s="48">
        <v>4.49</v>
      </c>
      <c r="H13" s="50">
        <f t="shared" si="1"/>
        <v>408</v>
      </c>
      <c r="I13" s="48">
        <v>7.29</v>
      </c>
      <c r="J13" s="50">
        <f t="shared" si="2"/>
        <v>339</v>
      </c>
      <c r="K13" s="48">
        <v>1.27</v>
      </c>
      <c r="L13" s="50">
        <f t="shared" si="3"/>
        <v>376</v>
      </c>
      <c r="M13" s="48">
        <v>28.9</v>
      </c>
      <c r="N13" s="50">
        <f t="shared" si="4"/>
        <v>427</v>
      </c>
      <c r="O13" s="44" t="s">
        <v>38</v>
      </c>
      <c r="P13" s="45">
        <v>720</v>
      </c>
      <c r="Q13" s="51">
        <v>2616</v>
      </c>
      <c r="R13" s="46">
        <v>6</v>
      </c>
      <c r="S13" s="13"/>
      <c r="T13" s="3"/>
    </row>
    <row r="14" spans="1:20" ht="15.75" x14ac:dyDescent="0.25">
      <c r="A14" s="27" t="s">
        <v>29</v>
      </c>
      <c r="B14" s="31">
        <v>2008</v>
      </c>
      <c r="C14" s="31">
        <v>367064</v>
      </c>
      <c r="D14" s="26" t="s">
        <v>22</v>
      </c>
      <c r="E14" s="48">
        <v>20.59</v>
      </c>
      <c r="F14" s="49">
        <f t="shared" si="0"/>
        <v>275</v>
      </c>
      <c r="G14" s="48">
        <v>4.08</v>
      </c>
      <c r="H14" s="50">
        <f t="shared" si="1"/>
        <v>324</v>
      </c>
      <c r="I14" s="48">
        <v>7.33</v>
      </c>
      <c r="J14" s="50">
        <f t="shared" si="2"/>
        <v>341</v>
      </c>
      <c r="K14" s="48">
        <v>1.27</v>
      </c>
      <c r="L14" s="50">
        <f t="shared" si="3"/>
        <v>376</v>
      </c>
      <c r="M14" s="48">
        <v>20.91</v>
      </c>
      <c r="N14" s="50">
        <f t="shared" si="4"/>
        <v>279</v>
      </c>
      <c r="O14" s="44" t="s">
        <v>37</v>
      </c>
      <c r="P14" s="45">
        <v>574</v>
      </c>
      <c r="Q14" s="52" t="s">
        <v>45</v>
      </c>
      <c r="R14" s="46">
        <v>7</v>
      </c>
      <c r="S14" s="13"/>
    </row>
    <row r="15" spans="1:20" ht="15.75" x14ac:dyDescent="0.25">
      <c r="A15" s="25" t="s">
        <v>27</v>
      </c>
      <c r="B15" s="30">
        <v>2008</v>
      </c>
      <c r="C15" s="30">
        <v>396758</v>
      </c>
      <c r="D15" s="26" t="s">
        <v>22</v>
      </c>
      <c r="E15" s="48">
        <v>23.03</v>
      </c>
      <c r="F15" s="49">
        <f t="shared" si="0"/>
        <v>121</v>
      </c>
      <c r="G15" s="48">
        <v>3.62</v>
      </c>
      <c r="H15" s="50">
        <f t="shared" si="1"/>
        <v>236</v>
      </c>
      <c r="I15" s="48">
        <v>7.59</v>
      </c>
      <c r="J15" s="50">
        <f t="shared" si="2"/>
        <v>357</v>
      </c>
      <c r="K15" s="48">
        <v>1.36</v>
      </c>
      <c r="L15" s="50">
        <f t="shared" si="3"/>
        <v>450</v>
      </c>
      <c r="M15" s="48">
        <v>32.1</v>
      </c>
      <c r="N15" s="50">
        <f t="shared" si="4"/>
        <v>486</v>
      </c>
      <c r="O15" s="44" t="s">
        <v>35</v>
      </c>
      <c r="P15" s="45">
        <v>473</v>
      </c>
      <c r="Q15" s="52" t="s">
        <v>46</v>
      </c>
      <c r="R15" s="46">
        <v>8</v>
      </c>
      <c r="S15" s="19"/>
    </row>
    <row r="16" spans="1:20" x14ac:dyDescent="0.25">
      <c r="A16" s="12"/>
      <c r="B16" s="15"/>
      <c r="C16" s="15"/>
      <c r="D16" s="3"/>
      <c r="E16" s="3"/>
      <c r="F16" s="3"/>
      <c r="G16" s="3"/>
      <c r="H16" s="3"/>
    </row>
    <row r="18" spans="1:17" x14ac:dyDescent="0.25">
      <c r="A18" s="65"/>
      <c r="B18" s="65"/>
      <c r="C18" s="15"/>
      <c r="N18" s="71" t="s">
        <v>57</v>
      </c>
      <c r="O18" s="71"/>
      <c r="P18" s="71"/>
      <c r="Q18" s="71"/>
    </row>
    <row r="19" spans="1:17" x14ac:dyDescent="0.25">
      <c r="A19" s="3"/>
    </row>
    <row r="21" spans="1:17" x14ac:dyDescent="0.25">
      <c r="B21" s="15"/>
      <c r="C21" s="15"/>
    </row>
    <row r="22" spans="1:17" x14ac:dyDescent="0.25">
      <c r="B22" s="15"/>
      <c r="C22" s="15"/>
      <c r="N22" s="57" t="s">
        <v>58</v>
      </c>
      <c r="O22" s="57"/>
      <c r="P22" s="57"/>
      <c r="Q22" s="57"/>
    </row>
    <row r="24" spans="1:17" x14ac:dyDescent="0.25">
      <c r="A24" s="3"/>
    </row>
    <row r="26" spans="1:17" x14ac:dyDescent="0.25">
      <c r="B26" s="15"/>
      <c r="C26" s="15"/>
    </row>
    <row r="27" spans="1:17" x14ac:dyDescent="0.25">
      <c r="B27" s="15"/>
      <c r="C27" s="15"/>
    </row>
    <row r="28" spans="1:17" x14ac:dyDescent="0.25">
      <c r="B28" s="15"/>
      <c r="C28" s="15"/>
    </row>
  </sheetData>
  <mergeCells count="18">
    <mergeCell ref="A4:S4"/>
    <mergeCell ref="C6:C7"/>
    <mergeCell ref="N18:Q18"/>
    <mergeCell ref="N22:Q22"/>
    <mergeCell ref="B2:H2"/>
    <mergeCell ref="M6:N6"/>
    <mergeCell ref="B3:S3"/>
    <mergeCell ref="A18:B18"/>
    <mergeCell ref="S6:S7"/>
    <mergeCell ref="O6:P6"/>
    <mergeCell ref="R6:R7"/>
    <mergeCell ref="A6:A7"/>
    <mergeCell ref="I6:J6"/>
    <mergeCell ref="B6:B7"/>
    <mergeCell ref="D6:D7"/>
    <mergeCell ref="K6:L6"/>
    <mergeCell ref="E6:F6"/>
    <mergeCell ref="G6:H6"/>
  </mergeCells>
  <dataValidations count="1">
    <dataValidation allowBlank="1" showInputMessage="1" showErrorMessage="1" errorTitle="Προσοχή θα χαθούν οι τύποι!!" error="Δεν επιτέπονται αλλάγες στα λευκά και πορτοκαλί κελιά!!" promptTitle="Προσοχή θα χαθούν οι τύποι!!" prompt="Δεν επιτέπονται αλλάγες στα λευκά και πορτοκαλί κελιά!!" sqref="F8:F15 H8:H15 J8:J15 L8:L15 N8:N15" xr:uid="{11BB52EA-D544-48BC-BB2A-6F729E02DD6C}"/>
  </dataValidations>
  <pageMargins left="0.7" right="0.7" top="0.75" bottom="0.75" header="0.3" footer="0.3"/>
  <pageSetup paperSize="9" orientation="landscape" verticalDpi="300" r:id="rId1"/>
  <drawing r:id="rId2"/>
  <legacyDrawing r:id="rId3"/>
  <oleObjects>
    <mc:AlternateContent xmlns:mc="http://schemas.openxmlformats.org/markup-compatibility/2006">
      <mc:Choice Requires="x14">
        <oleObject progId="MSPhotoEd.3" shapeId="21505" r:id="rId4">
          <objectPr defaultSize="0" autoPict="0" r:id="rId5">
            <anchor moveWithCells="1" sizeWithCells="1">
              <from>
                <xdr:col>0</xdr:col>
                <xdr:colOff>904875</xdr:colOff>
                <xdr:row>1</xdr:row>
                <xdr:rowOff>28575</xdr:rowOff>
              </from>
              <to>
                <xdr:col>0</xdr:col>
                <xdr:colOff>1628775</xdr:colOff>
                <xdr:row>4</xdr:row>
                <xdr:rowOff>0</xdr:rowOff>
              </to>
            </anchor>
          </objectPr>
        </oleObject>
      </mc:Choice>
      <mc:Fallback>
        <oleObject progId="MSPhotoEd.3" shapeId="2150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Q17"/>
  <sheetViews>
    <sheetView workbookViewId="0">
      <selection activeCell="G15" sqref="G15"/>
    </sheetView>
  </sheetViews>
  <sheetFormatPr defaultRowHeight="15" x14ac:dyDescent="0.25"/>
  <cols>
    <col min="1" max="1" width="4.42578125" bestFit="1" customWidth="1"/>
    <col min="2" max="2" width="24.7109375" bestFit="1" customWidth="1"/>
    <col min="3" max="3" width="10.85546875" bestFit="1" customWidth="1"/>
  </cols>
  <sheetData>
    <row r="5" spans="1:17" ht="15.75" x14ac:dyDescent="0.25">
      <c r="B5" s="66" t="s">
        <v>20</v>
      </c>
      <c r="C5" s="66"/>
      <c r="D5" s="66"/>
      <c r="E5" s="66"/>
      <c r="F5" s="66"/>
      <c r="G5" s="16"/>
      <c r="H5" s="16"/>
      <c r="L5" s="7"/>
      <c r="O5" s="15"/>
    </row>
    <row r="6" spans="1:17" ht="15.75" x14ac:dyDescent="0.25">
      <c r="B6" s="18" t="s">
        <v>59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ht="15.75" x14ac:dyDescent="0.25">
      <c r="B7" s="6"/>
      <c r="D7" s="6"/>
      <c r="E7" s="6"/>
      <c r="F7" s="6"/>
      <c r="G7" s="6"/>
      <c r="H7" s="6"/>
      <c r="I7" s="6"/>
      <c r="J7" s="6"/>
      <c r="K7" s="6"/>
    </row>
    <row r="8" spans="1:17" x14ac:dyDescent="0.25">
      <c r="A8" s="73" t="s">
        <v>63</v>
      </c>
      <c r="B8" s="74"/>
      <c r="C8" s="75"/>
    </row>
    <row r="9" spans="1:17" x14ac:dyDescent="0.25">
      <c r="A9" s="28" t="s">
        <v>18</v>
      </c>
      <c r="B9" s="56" t="s">
        <v>19</v>
      </c>
      <c r="C9" s="28" t="s">
        <v>17</v>
      </c>
    </row>
    <row r="10" spans="1:17" x14ac:dyDescent="0.25">
      <c r="A10" s="28">
        <v>1</v>
      </c>
      <c r="B10" s="56" t="s">
        <v>60</v>
      </c>
      <c r="C10" s="28">
        <v>24</v>
      </c>
    </row>
    <row r="11" spans="1:17" x14ac:dyDescent="0.25">
      <c r="A11" s="28">
        <v>2</v>
      </c>
      <c r="B11" s="56" t="s">
        <v>61</v>
      </c>
      <c r="C11" s="28">
        <v>2</v>
      </c>
    </row>
    <row r="12" spans="1:17" x14ac:dyDescent="0.25">
      <c r="A12" s="28">
        <v>3</v>
      </c>
      <c r="B12" s="56" t="s">
        <v>62</v>
      </c>
      <c r="C12" s="28">
        <v>1</v>
      </c>
    </row>
    <row r="14" spans="1:17" x14ac:dyDescent="0.25">
      <c r="A14" s="73" t="s">
        <v>64</v>
      </c>
      <c r="B14" s="74"/>
      <c r="C14" s="75"/>
    </row>
    <row r="15" spans="1:17" x14ac:dyDescent="0.25">
      <c r="A15" s="47" t="s">
        <v>18</v>
      </c>
      <c r="B15" s="54" t="s">
        <v>19</v>
      </c>
      <c r="C15" s="46" t="s">
        <v>17</v>
      </c>
    </row>
    <row r="16" spans="1:17" x14ac:dyDescent="0.25">
      <c r="A16" s="46">
        <v>1</v>
      </c>
      <c r="B16" s="47" t="s">
        <v>26</v>
      </c>
      <c r="C16" s="28">
        <v>2</v>
      </c>
    </row>
    <row r="17" spans="1:3" x14ac:dyDescent="0.25">
      <c r="A17" s="46"/>
      <c r="B17" s="47"/>
      <c r="C17" s="55"/>
    </row>
  </sheetData>
  <mergeCells count="3">
    <mergeCell ref="A8:C8"/>
    <mergeCell ref="A14:C14"/>
    <mergeCell ref="B5:F5"/>
  </mergeCells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MSPhotoEd.3" shapeId="23553" r:id="rId4">
          <objectPr defaultSize="0" autoPict="0" r:id="rId5">
            <anchor moveWithCells="1" sizeWithCells="1">
              <from>
                <xdr:col>1</xdr:col>
                <xdr:colOff>371475</xdr:colOff>
                <xdr:row>0</xdr:row>
                <xdr:rowOff>104775</xdr:rowOff>
              </from>
              <to>
                <xdr:col>1</xdr:col>
                <xdr:colOff>971550</xdr:colOff>
                <xdr:row>3</xdr:row>
                <xdr:rowOff>57150</xdr:rowOff>
              </to>
            </anchor>
          </objectPr>
        </oleObject>
      </mc:Choice>
      <mc:Fallback>
        <oleObject progId="MSPhotoEd.3" shapeId="2355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6-ΘΛΟ Κ16 ΚΟΡΙΤΣΙΑ</vt:lpstr>
      <vt:lpstr>6-ΘΛΟ Κ16 ΑΓΟΡΙΑ</vt:lpstr>
      <vt:lpstr>ΒΑΘΜΟΛΟΓΙΑ ΣΩΜΑΤΕΙΩΝ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2022-05-19T07:26:32Z</dcterms:modified>
</cp:coreProperties>
</file>